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IFC Website\aviation\BLMseat\"/>
    </mc:Choice>
  </mc:AlternateContent>
  <bookViews>
    <workbookView xWindow="0" yWindow="0" windowWidth="28800" windowHeight="12300" tabRatio="841"/>
  </bookViews>
  <sheets>
    <sheet name="SEAT Pilot Duty-Day 2018" sheetId="54" r:id="rId1"/>
  </sheets>
  <calcPr calcId="162913"/>
</workbook>
</file>

<file path=xl/calcChain.xml><?xml version="1.0" encoding="utf-8"?>
<calcChain xmlns="http://schemas.openxmlformats.org/spreadsheetml/2006/main">
  <c r="R7" i="54" l="1"/>
  <c r="AQ25" i="54" l="1"/>
  <c r="AL25" i="54"/>
  <c r="AG25" i="54"/>
  <c r="AB25" i="54"/>
  <c r="W25" i="54"/>
  <c r="R25" i="54"/>
  <c r="M25" i="54"/>
  <c r="AQ23" i="54"/>
  <c r="AL23" i="54"/>
  <c r="AG23" i="54"/>
  <c r="AB23" i="54"/>
  <c r="W23" i="54"/>
  <c r="R23" i="54"/>
  <c r="M23" i="54"/>
  <c r="AQ21" i="54"/>
  <c r="AL21" i="54"/>
  <c r="AG21" i="54"/>
  <c r="AB21" i="54"/>
  <c r="W21" i="54"/>
  <c r="R21" i="54"/>
  <c r="M21" i="54"/>
  <c r="AQ17" i="54"/>
  <c r="AQ18" i="54" s="1"/>
  <c r="AL17" i="54"/>
  <c r="AL18" i="54" s="1"/>
  <c r="AG17" i="54"/>
  <c r="AG18" i="54" s="1"/>
  <c r="AB17" i="54"/>
  <c r="AB18" i="54" s="1"/>
  <c r="W17" i="54"/>
  <c r="W18" i="54" s="1"/>
  <c r="R17" i="54"/>
  <c r="R18" i="54" s="1"/>
  <c r="M17" i="54"/>
  <c r="M18" i="54" s="1"/>
  <c r="M15" i="54"/>
  <c r="AQ13" i="54"/>
  <c r="AQ15" i="54" s="1"/>
  <c r="AL13" i="54"/>
  <c r="AL15" i="54" s="1"/>
  <c r="AG13" i="54"/>
  <c r="AG15" i="54" s="1"/>
  <c r="AB13" i="54"/>
  <c r="AB15" i="54" s="1"/>
  <c r="W13" i="54"/>
  <c r="W15" i="54" s="1"/>
  <c r="R13" i="54"/>
  <c r="R15" i="54" s="1"/>
  <c r="M13" i="54"/>
  <c r="AQ11" i="54"/>
  <c r="AL11" i="54"/>
  <c r="AG11" i="54"/>
  <c r="AB11" i="54"/>
  <c r="W11" i="54"/>
  <c r="R11" i="54"/>
  <c r="M11" i="54"/>
  <c r="AQ7" i="54"/>
  <c r="H4" i="54" s="1"/>
  <c r="AL7" i="54"/>
  <c r="G4" i="54" s="1"/>
  <c r="AG7" i="54"/>
  <c r="AB7" i="54"/>
  <c r="W7" i="54"/>
  <c r="D4" i="54" s="1"/>
  <c r="R8" i="54"/>
  <c r="AD6" i="54"/>
  <c r="R6" i="54"/>
  <c r="AS6" i="54" s="1"/>
  <c r="H5" i="54"/>
  <c r="D5" i="54"/>
  <c r="C5" i="54"/>
  <c r="AS4" i="54"/>
  <c r="AP4" i="54"/>
  <c r="AM4" i="54"/>
  <c r="AJ4" i="54"/>
  <c r="AG4" i="54"/>
  <c r="J4" i="54"/>
  <c r="F4" i="54"/>
  <c r="C4" i="54"/>
  <c r="B4" i="54"/>
  <c r="G5" i="54" l="1"/>
  <c r="E5" i="54"/>
  <c r="B5" i="54"/>
  <c r="F5" i="54"/>
  <c r="W8" i="54"/>
  <c r="AB8" i="54" s="1"/>
  <c r="AG8" i="54" s="1"/>
  <c r="AL8" i="54" s="1"/>
  <c r="AQ8" i="54" s="1"/>
  <c r="E4" i="54"/>
  <c r="AG6" i="54"/>
  <c r="AP6" i="54"/>
  <c r="AM6" i="54"/>
</calcChain>
</file>

<file path=xl/sharedStrings.xml><?xml version="1.0" encoding="utf-8"?>
<sst xmlns="http://schemas.openxmlformats.org/spreadsheetml/2006/main" count="78" uniqueCount="28">
  <si>
    <r>
      <t>*</t>
    </r>
    <r>
      <rPr>
        <b/>
        <sz val="10"/>
        <rFont val="Arial"/>
        <family val="2"/>
      </rPr>
      <t>Hours</t>
    </r>
  </si>
  <si>
    <r>
      <t>2 Days in 14</t>
    </r>
    <r>
      <rPr>
        <b/>
        <sz val="16"/>
        <rFont val="Arial"/>
        <family val="2"/>
      </rPr>
      <t>*</t>
    </r>
  </si>
  <si>
    <r>
      <t>A Maximum of 42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 xml:space="preserve"> hours flight time may be flown during any consecutive six-day period.  When a pilot accrues 36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 xml:space="preserve"> or more flight hours in a consecutive six-day period, the pilot will be given the following full calendar day off-duty.  Following any day-off, a new six-day cycle begins with 0 cumulative flight time.</t>
    </r>
  </si>
  <si>
    <t>+</t>
  </si>
  <si>
    <t>Pilot Name:</t>
  </si>
  <si>
    <t>Last Date(s) Off-Duty:</t>
  </si>
  <si>
    <t>Insert Dates of Next 7 Days:</t>
  </si>
  <si>
    <t>Add 14 Hours For Maximum Duty Day</t>
  </si>
  <si>
    <t>Must Be Off-Duty At:</t>
  </si>
  <si>
    <t>Earliest Pilot Can Be On-Duty:</t>
  </si>
  <si>
    <r>
      <t xml:space="preserve">Actual On-Duty Time </t>
    </r>
    <r>
      <rPr>
        <sz val="8"/>
        <rFont val="Arial"/>
        <family val="2"/>
      </rPr>
      <t>(Including Preflight)</t>
    </r>
  </si>
  <si>
    <t>Actual Off-Duty Time:</t>
  </si>
  <si>
    <t>Cumulative Flight Time Previous 5 Days:</t>
  </si>
  <si>
    <t>Total Flight Time Today:</t>
  </si>
  <si>
    <t>Total Flight Time This 6-Day Period:</t>
  </si>
  <si>
    <t>Max Flight Time:</t>
  </si>
  <si>
    <t>Max Duty Day:</t>
  </si>
  <si>
    <t>Min Rest Period:</t>
  </si>
  <si>
    <t>Required Days Off:</t>
  </si>
  <si>
    <t>Flight time or Off:</t>
  </si>
  <si>
    <t>The Last 5 Consecutive Days:</t>
  </si>
  <si>
    <t>START DATE</t>
  </si>
  <si>
    <t>HRS</t>
  </si>
  <si>
    <t>Insert Starting Date:</t>
  </si>
  <si>
    <t>SEAT Pilot Flight Time/Duty Day Log</t>
  </si>
  <si>
    <r>
      <t>*</t>
    </r>
    <r>
      <rPr>
        <sz val="10"/>
        <rFont val="Arial"/>
        <family val="2"/>
      </rPr>
      <t>DOI and USFS Standards.  Other Agency Standards may vary.</t>
    </r>
  </si>
  <si>
    <t>2018 Edition</t>
  </si>
  <si>
    <t>SEAT Pilot Flight/Duty Day Log SEAT Form 2018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</si>
</sst>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-409]d\-mmm;@"/>
    <numFmt numFmtId="166" formatCode="[$-409]d\-mmm\-yy;@"/>
  </numFmts>
  <fonts count="1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/>
    <xf numFmtId="164" fontId="2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1" xfId="0" applyFont="1" applyBorder="1" applyAlignment="1" applyProtection="1">
      <alignment horizontal="right" vertical="center" shrinkToFit="1"/>
      <protection hidden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Fill="1" applyAlignment="1" applyProtection="1">
      <alignment horizontal="right" vertical="center"/>
      <protection hidden="1"/>
    </xf>
    <xf numFmtId="1" fontId="9" fillId="0" borderId="0" xfId="0" applyNumberFormat="1" applyFont="1" applyFill="1" applyAlignment="1" applyProtection="1">
      <alignment horizontal="right" vertical="center"/>
      <protection hidden="1"/>
    </xf>
    <xf numFmtId="1" fontId="10" fillId="0" borderId="0" xfId="0" applyNumberFormat="1" applyFont="1" applyFill="1" applyAlignment="1" applyProtection="1">
      <alignment horizontal="right" vertical="center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10" fillId="0" borderId="0" xfId="0" applyFont="1" applyFill="1" applyAlignment="1" applyProtection="1">
      <alignment horizontal="right" vertical="center"/>
      <protection hidden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right" vertical="top"/>
      <protection hidden="1"/>
    </xf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20" fontId="1" fillId="0" borderId="0" xfId="0" applyNumberFormat="1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1" fontId="1" fillId="0" borderId="0" xfId="0" applyNumberFormat="1" applyFont="1" applyAlignment="1" applyProtection="1">
      <protection hidden="1"/>
    </xf>
    <xf numFmtId="1" fontId="0" fillId="0" borderId="0" xfId="0" applyNumberFormat="1" applyAlignment="1" applyProtection="1">
      <protection hidden="1"/>
    </xf>
    <xf numFmtId="0" fontId="4" fillId="0" borderId="0" xfId="0" applyFont="1" applyAlignment="1" applyProtection="1">
      <protection hidden="1"/>
    </xf>
    <xf numFmtId="164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2" xfId="0" applyFont="1" applyFill="1" applyBorder="1" applyAlignment="1" applyProtection="1">
      <alignment shrinkToFit="1"/>
      <protection locked="0"/>
    </xf>
    <xf numFmtId="0" fontId="1" fillId="2" borderId="3" xfId="0" applyFont="1" applyFill="1" applyBorder="1" applyAlignment="1" applyProtection="1">
      <alignment shrinkToFit="1"/>
      <protection locked="0"/>
    </xf>
    <xf numFmtId="0" fontId="1" fillId="0" borderId="15" xfId="0" applyFont="1" applyBorder="1" applyAlignment="1" applyProtection="1">
      <alignment horizontal="right" vertical="center" shrinkToFit="1"/>
      <protection hidden="1"/>
    </xf>
    <xf numFmtId="0" fontId="1" fillId="0" borderId="16" xfId="0" applyFont="1" applyBorder="1" applyAlignment="1" applyProtection="1">
      <alignment horizontal="right" vertical="center" shrinkToFit="1"/>
      <protection hidden="1"/>
    </xf>
    <xf numFmtId="0" fontId="1" fillId="0" borderId="17" xfId="0" applyFont="1" applyBorder="1" applyAlignment="1" applyProtection="1">
      <alignment horizontal="right" vertical="center" shrinkToFit="1"/>
      <protection hidden="1"/>
    </xf>
    <xf numFmtId="164" fontId="2" fillId="0" borderId="4" xfId="0" applyNumberFormat="1" applyFont="1" applyBorder="1" applyAlignment="1" applyProtection="1">
      <alignment horizontal="center" vertical="center" shrinkToFit="1"/>
      <protection hidden="1"/>
    </xf>
    <xf numFmtId="164" fontId="2" fillId="0" borderId="5" xfId="0" applyNumberFormat="1" applyFont="1" applyBorder="1" applyAlignment="1" applyProtection="1">
      <alignment horizontal="center" vertical="center" shrinkToFit="1"/>
      <protection hidden="1"/>
    </xf>
    <xf numFmtId="0" fontId="1" fillId="0" borderId="8" xfId="0" applyFont="1" applyBorder="1" applyAlignment="1" applyProtection="1">
      <alignment horizontal="right" vertical="center" shrinkToFit="1"/>
      <protection hidden="1"/>
    </xf>
    <xf numFmtId="0" fontId="1" fillId="0" borderId="0" xfId="0" applyFont="1" applyBorder="1" applyAlignment="1" applyProtection="1">
      <alignment horizontal="right" vertical="center" shrinkToFit="1"/>
      <protection hidden="1"/>
    </xf>
    <xf numFmtId="0" fontId="1" fillId="0" borderId="11" xfId="0" applyFont="1" applyBorder="1" applyAlignment="1" applyProtection="1">
      <alignment horizontal="right" vertical="center" shrinkToFit="1"/>
      <protection hidden="1"/>
    </xf>
    <xf numFmtId="1" fontId="2" fillId="2" borderId="33" xfId="0" applyNumberFormat="1" applyFont="1" applyFill="1" applyBorder="1" applyAlignment="1" applyProtection="1">
      <alignment horizontal="center" vertical="center" shrinkToFit="1"/>
      <protection locked="0"/>
    </xf>
    <xf numFmtId="1" fontId="2" fillId="2" borderId="34" xfId="0" applyNumberFormat="1" applyFont="1" applyFill="1" applyBorder="1" applyAlignment="1" applyProtection="1">
      <alignment horizontal="center" vertical="center" shrinkToFit="1"/>
      <protection locked="0"/>
    </xf>
    <xf numFmtId="1" fontId="2" fillId="2" borderId="35" xfId="0" applyNumberFormat="1" applyFont="1" applyFill="1" applyBorder="1" applyAlignment="1" applyProtection="1">
      <alignment horizontal="center" vertical="center" shrinkToFit="1"/>
      <protection locked="0"/>
    </xf>
    <xf numFmtId="1" fontId="2" fillId="2" borderId="4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8" xfId="0" applyFont="1" applyBorder="1" applyAlignment="1" applyProtection="1">
      <alignment horizontal="right" vertical="center" shrinkToFit="1"/>
      <protection hidden="1"/>
    </xf>
    <xf numFmtId="0" fontId="1" fillId="0" borderId="19" xfId="0" applyFont="1" applyBorder="1" applyAlignment="1" applyProtection="1">
      <alignment horizontal="right" vertical="center" shrinkToFit="1"/>
      <protection hidden="1"/>
    </xf>
    <xf numFmtId="0" fontId="1" fillId="0" borderId="20" xfId="0" applyFont="1" applyBorder="1" applyAlignment="1" applyProtection="1">
      <alignment horizontal="right" vertical="center" shrinkToFit="1"/>
      <protection hidden="1"/>
    </xf>
    <xf numFmtId="164" fontId="2" fillId="0" borderId="36" xfId="0" applyNumberFormat="1" applyFont="1" applyFill="1" applyBorder="1" applyAlignment="1" applyProtection="1">
      <alignment horizontal="center" vertical="center" shrinkToFit="1"/>
      <protection hidden="1"/>
    </xf>
    <xf numFmtId="164" fontId="2" fillId="0" borderId="37" xfId="0" applyNumberFormat="1" applyFont="1" applyFill="1" applyBorder="1" applyAlignment="1" applyProtection="1">
      <alignment horizontal="center" vertical="center" shrinkToFit="1"/>
      <protection hidden="1"/>
    </xf>
    <xf numFmtId="164" fontId="2" fillId="0" borderId="38" xfId="0" applyNumberFormat="1" applyFont="1" applyFill="1" applyBorder="1" applyAlignment="1" applyProtection="1">
      <alignment horizontal="center" vertical="center" shrinkToFit="1"/>
      <protection hidden="1"/>
    </xf>
    <xf numFmtId="164" fontId="2" fillId="0" borderId="44" xfId="0" applyNumberFormat="1" applyFont="1" applyFill="1" applyBorder="1" applyAlignment="1" applyProtection="1">
      <alignment horizontal="center" vertical="center" shrinkToFit="1"/>
      <protection hidden="1"/>
    </xf>
    <xf numFmtId="1" fontId="5" fillId="0" borderId="6" xfId="0" applyNumberFormat="1" applyFont="1" applyBorder="1" applyAlignment="1" applyProtection="1">
      <alignment horizontal="left" vertical="center" shrinkToFit="1"/>
      <protection hidden="1"/>
    </xf>
    <xf numFmtId="0" fontId="0" fillId="0" borderId="42" xfId="0" applyBorder="1" applyAlignment="1">
      <alignment horizontal="left" vertical="center" shrinkToFit="1"/>
    </xf>
    <xf numFmtId="1" fontId="2" fillId="0" borderId="1" xfId="0" applyNumberFormat="1" applyFont="1" applyBorder="1" applyAlignment="1" applyProtection="1">
      <alignment horizontal="center" vertical="center" shrinkToFit="1"/>
      <protection hidden="1"/>
    </xf>
    <xf numFmtId="1" fontId="2" fillId="0" borderId="6" xfId="0" applyNumberFormat="1" applyFont="1" applyBorder="1" applyAlignment="1" applyProtection="1">
      <alignment horizontal="center" vertical="center" shrinkToFit="1"/>
      <protection hidden="1"/>
    </xf>
    <xf numFmtId="1" fontId="2" fillId="0" borderId="7" xfId="0" applyNumberFormat="1" applyFont="1" applyBorder="1" applyAlignment="1" applyProtection="1">
      <alignment horizontal="center" vertical="center" shrinkToFit="1"/>
      <protection hidden="1"/>
    </xf>
    <xf numFmtId="1" fontId="2" fillId="0" borderId="42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 applyAlignment="1">
      <alignment horizontal="left" vertical="center" shrinkToFit="1"/>
    </xf>
    <xf numFmtId="1" fontId="5" fillId="0" borderId="6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left" vertical="center" shrinkToFit="1"/>
    </xf>
    <xf numFmtId="0" fontId="5" fillId="0" borderId="8" xfId="0" applyFont="1" applyBorder="1" applyAlignment="1" applyProtection="1">
      <alignment horizontal="right" vertical="center" shrinkToFit="1"/>
      <protection hidden="1"/>
    </xf>
    <xf numFmtId="0" fontId="5" fillId="0" borderId="0" xfId="0" applyFont="1" applyBorder="1" applyAlignment="1" applyProtection="1">
      <alignment horizontal="right" vertical="center" shrinkToFit="1"/>
      <protection hidden="1"/>
    </xf>
    <xf numFmtId="1" fontId="5" fillId="0" borderId="7" xfId="0" applyNumberFormat="1" applyFont="1" applyBorder="1" applyAlignment="1" applyProtection="1">
      <alignment horizontal="left" vertical="center" shrinkToFit="1"/>
      <protection hidden="1"/>
    </xf>
    <xf numFmtId="1" fontId="2" fillId="2" borderId="32" xfId="0" applyNumberFormat="1" applyFont="1" applyFill="1" applyBorder="1" applyAlignment="1" applyProtection="1">
      <alignment horizontal="center" vertical="center" shrinkToFit="1"/>
      <protection locked="0"/>
    </xf>
    <xf numFmtId="1" fontId="2" fillId="0" borderId="9" xfId="0" applyNumberFormat="1" applyFont="1" applyFill="1" applyBorder="1" applyAlignment="1" applyProtection="1">
      <alignment horizontal="center" vertical="center" shrinkToFit="1"/>
      <protection hidden="1"/>
    </xf>
    <xf numFmtId="1" fontId="2" fillId="0" borderId="25" xfId="0" applyNumberFormat="1" applyFont="1" applyBorder="1" applyAlignment="1" applyProtection="1">
      <alignment horizontal="center" vertical="center" shrinkToFit="1"/>
      <protection hidden="1"/>
    </xf>
    <xf numFmtId="1" fontId="2" fillId="0" borderId="26" xfId="0" applyNumberFormat="1" applyFont="1" applyBorder="1" applyAlignment="1" applyProtection="1">
      <alignment horizontal="center" vertical="center" shrinkToFit="1"/>
      <protection hidden="1"/>
    </xf>
    <xf numFmtId="1" fontId="2" fillId="0" borderId="31" xfId="0" applyNumberFormat="1" applyFont="1" applyBorder="1" applyAlignment="1" applyProtection="1">
      <alignment horizontal="center" vertical="center" shrinkToFit="1"/>
      <protection hidden="1"/>
    </xf>
    <xf numFmtId="1" fontId="2" fillId="0" borderId="9" xfId="0" applyNumberFormat="1" applyFont="1" applyBorder="1" applyAlignment="1" applyProtection="1">
      <alignment horizontal="center" vertical="center" shrinkToFit="1"/>
      <protection hidden="1"/>
    </xf>
    <xf numFmtId="1" fontId="2" fillId="0" borderId="40" xfId="0" applyNumberFormat="1" applyFont="1" applyBorder="1" applyAlignment="1" applyProtection="1">
      <alignment horizontal="center" vertical="center" shrinkToFit="1"/>
      <protection hidden="1"/>
    </xf>
    <xf numFmtId="1" fontId="2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" fillId="0" borderId="21" xfId="0" applyFont="1" applyBorder="1" applyAlignment="1" applyProtection="1">
      <alignment horizontal="center" vertical="center" shrinkToFit="1"/>
      <protection hidden="1"/>
    </xf>
    <xf numFmtId="0" fontId="2" fillId="0" borderId="22" xfId="0" applyFont="1" applyBorder="1" applyAlignment="1" applyProtection="1">
      <alignment horizontal="center" vertical="center" shrinkToFit="1"/>
      <protection hidden="1"/>
    </xf>
    <xf numFmtId="0" fontId="2" fillId="0" borderId="23" xfId="0" applyFont="1" applyBorder="1" applyAlignment="1" applyProtection="1">
      <alignment horizontal="center" vertical="center" shrinkToFit="1"/>
      <protection hidden="1"/>
    </xf>
    <xf numFmtId="165" fontId="2" fillId="0" borderId="24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164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164" fontId="2" fillId="0" borderId="2" xfId="0" applyNumberFormat="1" applyFont="1" applyFill="1" applyBorder="1" applyAlignment="1" applyProtection="1">
      <alignment horizontal="center" vertical="center" shrinkToFit="1"/>
      <protection hidden="1"/>
    </xf>
    <xf numFmtId="1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1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164" fontId="2" fillId="0" borderId="3" xfId="0" applyNumberFormat="1" applyFont="1" applyFill="1" applyBorder="1" applyAlignment="1" applyProtection="1">
      <alignment horizontal="center" vertical="center" shrinkToFit="1"/>
      <protection hidden="1"/>
    </xf>
    <xf numFmtId="1" fontId="2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11" xfId="0" applyFont="1" applyBorder="1" applyAlignment="1" applyProtection="1">
      <alignment horizontal="right" vertical="center" shrinkToFit="1"/>
      <protection hidden="1"/>
    </xf>
    <xf numFmtId="1" fontId="2" fillId="0" borderId="3" xfId="0" applyNumberFormat="1" applyFont="1" applyBorder="1" applyAlignment="1" applyProtection="1">
      <alignment horizontal="center" vertical="center" shrinkToFit="1"/>
      <protection hidden="1"/>
    </xf>
    <xf numFmtId="0" fontId="1" fillId="0" borderId="12" xfId="0" applyFont="1" applyBorder="1" applyAlignment="1" applyProtection="1">
      <alignment horizontal="right" vertical="center" shrinkToFit="1"/>
      <protection hidden="1"/>
    </xf>
    <xf numFmtId="0" fontId="1" fillId="0" borderId="13" xfId="0" applyFont="1" applyBorder="1" applyAlignment="1" applyProtection="1">
      <alignment horizontal="right" vertical="center" shrinkToFit="1"/>
      <protection hidden="1"/>
    </xf>
    <xf numFmtId="0" fontId="1" fillId="0" borderId="14" xfId="0" applyFont="1" applyBorder="1" applyAlignment="1" applyProtection="1">
      <alignment horizontal="right" vertical="center" shrinkToFit="1"/>
      <protection hidden="1"/>
    </xf>
    <xf numFmtId="1" fontId="2" fillId="4" borderId="9" xfId="0" applyNumberFormat="1" applyFont="1" applyFill="1" applyBorder="1" applyAlignment="1" applyProtection="1">
      <alignment horizontal="center" vertical="center" shrinkToFit="1"/>
      <protection locked="0"/>
    </xf>
    <xf numFmtId="1" fontId="2" fillId="0" borderId="45" xfId="0" applyNumberFormat="1" applyFont="1" applyBorder="1" applyAlignment="1" applyProtection="1">
      <alignment horizontal="center" vertical="center" shrinkToFit="1"/>
      <protection hidden="1"/>
    </xf>
    <xf numFmtId="1" fontId="2" fillId="2" borderId="6" xfId="0" applyNumberFormat="1" applyFont="1" applyFill="1" applyBorder="1" applyAlignment="1" applyProtection="1">
      <alignment horizontal="center" vertical="center" shrinkToFit="1"/>
      <protection locked="0"/>
    </xf>
    <xf numFmtId="1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1" fontId="11" fillId="0" borderId="30" xfId="0" applyNumberFormat="1" applyFont="1" applyFill="1" applyBorder="1" applyAlignment="1" applyProtection="1">
      <alignment horizontal="center" vertical="center"/>
      <protection hidden="1"/>
    </xf>
    <xf numFmtId="1" fontId="11" fillId="0" borderId="0" xfId="0" applyNumberFormat="1" applyFont="1" applyFill="1" applyBorder="1" applyAlignment="1" applyProtection="1">
      <alignment horizontal="center" vertical="center"/>
      <protection hidden="1"/>
    </xf>
    <xf numFmtId="1" fontId="11" fillId="0" borderId="28" xfId="0" applyNumberFormat="1" applyFont="1" applyFill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right" vertical="center" shrinkToFit="1"/>
      <protection hidden="1"/>
    </xf>
    <xf numFmtId="0" fontId="2" fillId="0" borderId="22" xfId="0" applyFont="1" applyBorder="1" applyAlignment="1" applyProtection="1">
      <alignment horizontal="right" vertical="center" shrinkToFit="1"/>
      <protection hidden="1"/>
    </xf>
    <xf numFmtId="0" fontId="2" fillId="0" borderId="23" xfId="0" applyFont="1" applyBorder="1" applyAlignment="1" applyProtection="1">
      <alignment horizontal="right" vertical="center" shrinkToFit="1"/>
      <protection hidden="1"/>
    </xf>
    <xf numFmtId="165" fontId="7" fillId="3" borderId="24" xfId="0" applyNumberFormat="1" applyFont="1" applyFill="1" applyBorder="1" applyAlignment="1" applyProtection="1">
      <alignment horizontal="center" vertical="center" shrinkToFit="1"/>
      <protection locked="0"/>
    </xf>
    <xf numFmtId="165" fontId="7" fillId="3" borderId="22" xfId="0" applyNumberFormat="1" applyFont="1" applyFill="1" applyBorder="1" applyAlignment="1" applyProtection="1">
      <alignment horizontal="center" vertical="center" shrinkToFit="1"/>
      <protection locked="0"/>
    </xf>
    <xf numFmtId="165" fontId="7" fillId="3" borderId="23" xfId="0" applyNumberFormat="1" applyFont="1" applyFill="1" applyBorder="1" applyAlignment="1" applyProtection="1">
      <alignment horizontal="center" vertical="center" shrinkToFit="1"/>
      <protection locked="0"/>
    </xf>
    <xf numFmtId="1" fontId="9" fillId="0" borderId="0" xfId="0" applyNumberFormat="1" applyFont="1" applyFill="1" applyAlignment="1" applyProtection="1">
      <alignment horizontal="center" vertical="center"/>
      <protection hidden="1"/>
    </xf>
    <xf numFmtId="0" fontId="11" fillId="0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right" vertical="center"/>
    </xf>
    <xf numFmtId="165" fontId="1" fillId="0" borderId="2" xfId="0" applyNumberFormat="1" applyFont="1" applyBorder="1" applyAlignment="1" applyProtection="1">
      <alignment horizontal="center" vertical="center" shrinkToFit="1"/>
      <protection hidden="1"/>
    </xf>
    <xf numFmtId="0" fontId="1" fillId="0" borderId="2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166" fontId="2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27" xfId="0" applyFont="1" applyFill="1" applyBorder="1" applyAlignment="1" applyProtection="1">
      <alignment horizontal="center" vertical="center" wrapText="1"/>
      <protection hidden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845D"/>
      <color rgb="FFFFFFFB"/>
      <color rgb="FFFFFFFF"/>
      <color rgb="FFFFFF99"/>
      <color rgb="FFF7FC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B41"/>
  <sheetViews>
    <sheetView showGridLines="0" showRowColHeaders="0" tabSelected="1" workbookViewId="0">
      <selection activeCell="W9" sqref="W9:AA9"/>
    </sheetView>
  </sheetViews>
  <sheetFormatPr defaultRowHeight="15.75" x14ac:dyDescent="0.2"/>
  <cols>
    <col min="1" max="51" width="2.7109375" style="14" customWidth="1"/>
    <col min="52" max="16384" width="9.140625" style="14"/>
  </cols>
  <sheetData>
    <row r="1" spans="1:51" ht="27" customHeight="1" x14ac:dyDescent="0.2">
      <c r="A1" s="123" t="s">
        <v>24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</row>
    <row r="2" spans="1:51" ht="18" customHeight="1" x14ac:dyDescent="0.2">
      <c r="A2" s="25" t="s">
        <v>4</v>
      </c>
      <c r="B2" s="25"/>
      <c r="C2" s="25"/>
      <c r="D2" s="25"/>
      <c r="E2" s="25"/>
      <c r="F2" s="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25" t="s">
        <v>5</v>
      </c>
      <c r="AC2" s="25"/>
      <c r="AD2" s="25"/>
      <c r="AE2" s="25"/>
      <c r="AF2" s="25"/>
      <c r="AG2" s="25"/>
      <c r="AH2" s="25"/>
      <c r="AI2" s="25"/>
      <c r="AJ2" s="25"/>
      <c r="AK2" s="25"/>
      <c r="AL2" s="126"/>
      <c r="AM2" s="126"/>
      <c r="AN2" s="126"/>
      <c r="AO2" s="126"/>
      <c r="AP2" s="126"/>
      <c r="AQ2" s="126"/>
      <c r="AR2" s="126"/>
      <c r="AS2" s="126"/>
      <c r="AT2" s="126"/>
      <c r="AU2" s="126"/>
    </row>
    <row r="3" spans="1:51" ht="9.9499999999999993" customHeight="1" x14ac:dyDescent="0.2">
      <c r="A3" s="18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2"/>
      <c r="N3" s="15"/>
      <c r="O3" s="15"/>
      <c r="P3" s="15"/>
      <c r="Q3" s="15"/>
      <c r="R3" s="12"/>
      <c r="S3" s="15"/>
      <c r="T3" s="15"/>
      <c r="U3" s="15"/>
      <c r="V3" s="15"/>
      <c r="W3" s="12"/>
      <c r="X3" s="15"/>
      <c r="Y3" s="15"/>
      <c r="Z3" s="15"/>
      <c r="AA3" s="15"/>
      <c r="AB3" s="12"/>
      <c r="AC3" s="15"/>
      <c r="AD3" s="15"/>
      <c r="AE3" s="15"/>
      <c r="AF3" s="15"/>
      <c r="AG3" s="127"/>
      <c r="AH3" s="128"/>
      <c r="AI3" s="128"/>
      <c r="AJ3" s="127"/>
      <c r="AK3" s="128"/>
      <c r="AL3" s="128"/>
      <c r="AM3" s="127"/>
      <c r="AN3" s="128"/>
      <c r="AO3" s="128"/>
      <c r="AP3" s="127"/>
      <c r="AQ3" s="128"/>
      <c r="AR3" s="128"/>
      <c r="AS3" s="127"/>
      <c r="AT3" s="128"/>
      <c r="AU3" s="128"/>
    </row>
    <row r="4" spans="1:51" ht="15.95" customHeight="1" x14ac:dyDescent="0.2">
      <c r="A4" s="6"/>
      <c r="B4" s="7">
        <f>M7</f>
        <v>0</v>
      </c>
      <c r="C4" s="7" t="str">
        <f>R7</f>
        <v/>
      </c>
      <c r="D4" s="7" t="str">
        <f>W7</f>
        <v/>
      </c>
      <c r="E4" s="7" t="str">
        <f>AB7</f>
        <v/>
      </c>
      <c r="F4" s="7" t="str">
        <f>AG7</f>
        <v/>
      </c>
      <c r="G4" s="7" t="str">
        <f>AL7</f>
        <v/>
      </c>
      <c r="H4" s="7" t="str">
        <f>AQ7</f>
        <v/>
      </c>
      <c r="I4" s="7"/>
      <c r="J4" s="117">
        <f>AL2</f>
        <v>0</v>
      </c>
      <c r="K4" s="8"/>
      <c r="L4" s="10"/>
      <c r="M4" s="13"/>
      <c r="N4" s="13"/>
      <c r="O4" s="13"/>
      <c r="P4" s="13"/>
      <c r="Q4" s="13"/>
      <c r="R4" s="13"/>
      <c r="S4" s="13"/>
      <c r="T4" s="25" t="s">
        <v>20</v>
      </c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20"/>
      <c r="AG4" s="121" t="str">
        <f>IF($M$7="","",$M$7-5)</f>
        <v/>
      </c>
      <c r="AH4" s="122"/>
      <c r="AI4" s="122"/>
      <c r="AJ4" s="121" t="str">
        <f>IF($M$7="","",$M$7-4)</f>
        <v/>
      </c>
      <c r="AK4" s="122"/>
      <c r="AL4" s="122"/>
      <c r="AM4" s="121" t="str">
        <f>IF($M$7="","",$M$7-3)</f>
        <v/>
      </c>
      <c r="AN4" s="122"/>
      <c r="AO4" s="122"/>
      <c r="AP4" s="121" t="str">
        <f>IF($M$7="","",$M$7-2)</f>
        <v/>
      </c>
      <c r="AQ4" s="122"/>
      <c r="AR4" s="122"/>
      <c r="AS4" s="121" t="str">
        <f>IF($M$7="","",$M$7-1)</f>
        <v/>
      </c>
      <c r="AT4" s="122"/>
      <c r="AU4" s="122"/>
    </row>
    <row r="5" spans="1:51" ht="21.95" customHeight="1" x14ac:dyDescent="0.2">
      <c r="A5" s="6"/>
      <c r="B5" s="7" t="str">
        <f>M17</f>
        <v/>
      </c>
      <c r="C5" s="7" t="str">
        <f>R17</f>
        <v/>
      </c>
      <c r="D5" s="7" t="str">
        <f>W17</f>
        <v/>
      </c>
      <c r="E5" s="7" t="str">
        <f>AB17</f>
        <v/>
      </c>
      <c r="F5" s="7" t="str">
        <f>AG17</f>
        <v/>
      </c>
      <c r="G5" s="7" t="str">
        <f>AL17</f>
        <v/>
      </c>
      <c r="H5" s="7" t="str">
        <f>AQ17</f>
        <v/>
      </c>
      <c r="I5" s="7"/>
      <c r="J5" s="118"/>
      <c r="K5" s="8"/>
      <c r="L5" s="10"/>
      <c r="M5" s="129" t="s">
        <v>21</v>
      </c>
      <c r="N5" s="130"/>
      <c r="O5" s="130"/>
      <c r="P5" s="130"/>
      <c r="Q5" s="131"/>
      <c r="R5" s="13"/>
      <c r="S5" s="13"/>
      <c r="T5" s="13"/>
      <c r="U5" s="13"/>
      <c r="V5" s="13"/>
      <c r="W5" s="13"/>
      <c r="X5" s="13"/>
      <c r="Y5" s="25" t="s">
        <v>19</v>
      </c>
      <c r="Z5" s="119"/>
      <c r="AA5" s="119"/>
      <c r="AB5" s="119"/>
      <c r="AC5" s="119"/>
      <c r="AD5" s="119"/>
      <c r="AE5" s="119"/>
      <c r="AF5" s="120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</row>
    <row r="6" spans="1:51" s="15" customFormat="1" ht="3" customHeight="1" thickBot="1" x14ac:dyDescent="0.25">
      <c r="A6" s="13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32"/>
      <c r="N6" s="133"/>
      <c r="O6" s="133"/>
      <c r="P6" s="133"/>
      <c r="Q6" s="134"/>
      <c r="R6" s="108">
        <f>M7</f>
        <v>0</v>
      </c>
      <c r="S6" s="109"/>
      <c r="T6" s="109"/>
      <c r="U6" s="9"/>
      <c r="V6" s="9"/>
      <c r="W6" s="9"/>
      <c r="X6" s="9"/>
      <c r="Y6" s="9"/>
      <c r="Z6" s="9"/>
      <c r="AA6" s="9"/>
      <c r="AB6" s="9"/>
      <c r="AC6" s="9"/>
      <c r="AD6" s="109">
        <f>AL2</f>
        <v>0</v>
      </c>
      <c r="AE6" s="109"/>
      <c r="AF6" s="109"/>
      <c r="AG6" s="110">
        <f>$R$6-5</f>
        <v>-5</v>
      </c>
      <c r="AH6" s="110"/>
      <c r="AI6" s="110"/>
      <c r="AJ6" s="110">
        <v>5.9</v>
      </c>
      <c r="AK6" s="110"/>
      <c r="AL6" s="110"/>
      <c r="AM6" s="110">
        <f>$R$6-3</f>
        <v>-3</v>
      </c>
      <c r="AN6" s="110"/>
      <c r="AO6" s="110"/>
      <c r="AP6" s="110">
        <f>$R$6-2</f>
        <v>-2</v>
      </c>
      <c r="AQ6" s="110"/>
      <c r="AR6" s="110"/>
      <c r="AS6" s="110">
        <f>$R$6-1</f>
        <v>-1</v>
      </c>
      <c r="AT6" s="110"/>
      <c r="AU6" s="110"/>
    </row>
    <row r="7" spans="1:51" ht="21.95" customHeight="1" thickBot="1" x14ac:dyDescent="0.25">
      <c r="A7" s="111" t="s">
        <v>23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3"/>
      <c r="M7" s="114"/>
      <c r="N7" s="115"/>
      <c r="O7" s="115"/>
      <c r="P7" s="115"/>
      <c r="Q7" s="116"/>
      <c r="R7" s="89" t="str">
        <f>IF($M$7="","",$M$7+1)</f>
        <v/>
      </c>
      <c r="S7" s="90"/>
      <c r="T7" s="90"/>
      <c r="U7" s="90"/>
      <c r="V7" s="91"/>
      <c r="W7" s="89" t="str">
        <f>IF($M$7="","",$M$7+2)</f>
        <v/>
      </c>
      <c r="X7" s="90"/>
      <c r="Y7" s="90"/>
      <c r="Z7" s="90"/>
      <c r="AA7" s="91"/>
      <c r="AB7" s="89" t="str">
        <f>IF($M$7="","",$M$7+3)</f>
        <v/>
      </c>
      <c r="AC7" s="90"/>
      <c r="AD7" s="90"/>
      <c r="AE7" s="90"/>
      <c r="AF7" s="91"/>
      <c r="AG7" s="89" t="str">
        <f>IF($M$7="","",$M$7+4)</f>
        <v/>
      </c>
      <c r="AH7" s="90"/>
      <c r="AI7" s="90"/>
      <c r="AJ7" s="90"/>
      <c r="AK7" s="91"/>
      <c r="AL7" s="89" t="str">
        <f>IF($M$7="","",$M$7+5)</f>
        <v/>
      </c>
      <c r="AM7" s="90"/>
      <c r="AN7" s="90"/>
      <c r="AO7" s="90"/>
      <c r="AP7" s="91"/>
      <c r="AQ7" s="89" t="str">
        <f>IF($M$7="","",$M$7+6)</f>
        <v/>
      </c>
      <c r="AR7" s="90"/>
      <c r="AS7" s="90"/>
      <c r="AT7" s="90"/>
      <c r="AU7" s="92"/>
      <c r="AV7" s="19"/>
      <c r="AY7" s="4"/>
    </row>
    <row r="8" spans="1:51" ht="21.95" customHeight="1" x14ac:dyDescent="0.2">
      <c r="A8" s="101" t="s">
        <v>9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3"/>
      <c r="M8" s="104"/>
      <c r="N8" s="104"/>
      <c r="O8" s="104"/>
      <c r="P8" s="104"/>
      <c r="Q8" s="104"/>
      <c r="R8" s="78" t="str">
        <f>IF(R7="","",IF(ISTEXT(M12),"",IF(M12="OFF","",IF(M8="OFF","When Ever",IF(AND(R9&lt;SUM(M12+1000)-2400,R9&lt;&gt;""),"Too Early",IF(M12="","",SUM(M12+1000)-2400))))))</f>
        <v/>
      </c>
      <c r="S8" s="79"/>
      <c r="T8" s="79"/>
      <c r="U8" s="79"/>
      <c r="V8" s="80"/>
      <c r="W8" s="78" t="str">
        <f>IF(W7="","",IF(ISTEXT(R12),"",IF(R8="OFF","When Ever",IF(AND(W9&lt;SUM(R12+1000)-2400,W9&lt;&gt;""),"Too Early",IF(R12="","",SUM(R12+1000)-2400)))))</f>
        <v/>
      </c>
      <c r="X8" s="79"/>
      <c r="Y8" s="79"/>
      <c r="Z8" s="79"/>
      <c r="AA8" s="80"/>
      <c r="AB8" s="78" t="str">
        <f>IF(AB7="","",IF(ISTEXT(W12),"",IF(W8="OFF","When Ever",IF(AND(AB9&lt;SUM(W12+1000)-2400,AB9&lt;&gt;""),"Too Early",IF(W12="","",SUM(W12+1000)-2400)))))</f>
        <v/>
      </c>
      <c r="AC8" s="79"/>
      <c r="AD8" s="79"/>
      <c r="AE8" s="79"/>
      <c r="AF8" s="80"/>
      <c r="AG8" s="78" t="str">
        <f>IF(AG7="","",IF(ISTEXT(AB12),"",IF(AB8="OFF","When Ever",IF(AND(AG9&lt;SUM(AB12+1000)-2400,AG9&lt;&gt;""),"Too Early",IF(AB12="","",SUM(AB12+1000)-2400)))))</f>
        <v/>
      </c>
      <c r="AH8" s="79"/>
      <c r="AI8" s="79"/>
      <c r="AJ8" s="79"/>
      <c r="AK8" s="80"/>
      <c r="AL8" s="78" t="str">
        <f>IF(AL7="","",IF(ISTEXT(AG12),"",IF(AG8="OFF","When Ever",IF(AND(AL9&lt;SUM(AG12+1000)-2400,AL9&lt;&gt;""),"Too Early",IF(AG12="","",SUM(AG12+1000)-2400)))))</f>
        <v/>
      </c>
      <c r="AM8" s="79"/>
      <c r="AN8" s="79"/>
      <c r="AO8" s="79"/>
      <c r="AP8" s="80"/>
      <c r="AQ8" s="78" t="str">
        <f>IF(AQ7="","",IF(ISTEXT(AL12),"",IF(AL8="OFF","When Ever",IF(AND(AQ9&lt;SUM(AL12+1000)-2400,AQ9&lt;&gt;""),"Too Early",IF(AL12="","",SUM(AL12+1000)-2400)))))</f>
        <v/>
      </c>
      <c r="AR8" s="79"/>
      <c r="AS8" s="79"/>
      <c r="AT8" s="79"/>
      <c r="AU8" s="105"/>
      <c r="AV8" s="19"/>
      <c r="AY8" s="4"/>
    </row>
    <row r="9" spans="1:51" ht="21.95" customHeight="1" x14ac:dyDescent="0.2">
      <c r="A9" s="49" t="s">
        <v>10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  <c r="M9" s="95"/>
      <c r="N9" s="106"/>
      <c r="O9" s="106"/>
      <c r="P9" s="106"/>
      <c r="Q9" s="107"/>
      <c r="R9" s="95"/>
      <c r="S9" s="106"/>
      <c r="T9" s="106"/>
      <c r="U9" s="106"/>
      <c r="V9" s="107"/>
      <c r="W9" s="95"/>
      <c r="X9" s="106"/>
      <c r="Y9" s="106"/>
      <c r="Z9" s="106"/>
      <c r="AA9" s="107"/>
      <c r="AB9" s="95"/>
      <c r="AC9" s="106"/>
      <c r="AD9" s="106"/>
      <c r="AE9" s="106"/>
      <c r="AF9" s="107"/>
      <c r="AG9" s="95"/>
      <c r="AH9" s="106"/>
      <c r="AI9" s="106"/>
      <c r="AJ9" s="106"/>
      <c r="AK9" s="107"/>
      <c r="AL9" s="95"/>
      <c r="AM9" s="106"/>
      <c r="AN9" s="106"/>
      <c r="AO9" s="106"/>
      <c r="AP9" s="107"/>
      <c r="AQ9" s="95"/>
      <c r="AR9" s="106"/>
      <c r="AS9" s="106"/>
      <c r="AT9" s="106"/>
      <c r="AU9" s="107"/>
      <c r="AV9" s="19"/>
      <c r="AY9" s="4"/>
    </row>
    <row r="10" spans="1:51" ht="15.95" customHeight="1" x14ac:dyDescent="0.2">
      <c r="A10" s="73" t="s">
        <v>7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99"/>
      <c r="M10" s="3" t="s">
        <v>3</v>
      </c>
      <c r="N10" s="70">
        <v>14</v>
      </c>
      <c r="O10" s="70"/>
      <c r="P10" s="63" t="s">
        <v>22</v>
      </c>
      <c r="Q10" s="75"/>
      <c r="R10" s="3" t="s">
        <v>3</v>
      </c>
      <c r="S10" s="70">
        <v>14</v>
      </c>
      <c r="T10" s="71"/>
      <c r="U10" s="63" t="s">
        <v>22</v>
      </c>
      <c r="V10" s="69"/>
      <c r="W10" s="3" t="s">
        <v>3</v>
      </c>
      <c r="X10" s="70">
        <v>14</v>
      </c>
      <c r="Y10" s="71"/>
      <c r="Z10" s="63" t="s">
        <v>22</v>
      </c>
      <c r="AA10" s="69"/>
      <c r="AB10" s="3" t="s">
        <v>3</v>
      </c>
      <c r="AC10" s="70">
        <v>14</v>
      </c>
      <c r="AD10" s="71"/>
      <c r="AE10" s="63" t="s">
        <v>22</v>
      </c>
      <c r="AF10" s="69"/>
      <c r="AG10" s="3" t="s">
        <v>3</v>
      </c>
      <c r="AH10" s="70">
        <v>14</v>
      </c>
      <c r="AI10" s="71"/>
      <c r="AJ10" s="63" t="s">
        <v>22</v>
      </c>
      <c r="AK10" s="69"/>
      <c r="AL10" s="3" t="s">
        <v>3</v>
      </c>
      <c r="AM10" s="70">
        <v>14</v>
      </c>
      <c r="AN10" s="71"/>
      <c r="AO10" s="63" t="s">
        <v>22</v>
      </c>
      <c r="AP10" s="72"/>
      <c r="AQ10" s="3" t="s">
        <v>3</v>
      </c>
      <c r="AR10" s="70">
        <v>14</v>
      </c>
      <c r="AS10" s="71"/>
      <c r="AT10" s="63" t="s">
        <v>22</v>
      </c>
      <c r="AU10" s="64"/>
      <c r="AV10" s="19"/>
      <c r="AY10" s="4"/>
    </row>
    <row r="11" spans="1:51" ht="21.95" customHeight="1" x14ac:dyDescent="0.2">
      <c r="A11" s="49" t="s">
        <v>8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1"/>
      <c r="M11" s="98" t="str">
        <f>IF(M9="OFF","OFF",IF(M12&gt;(M9+N10*100),"No Way",IF(M9="","",SUM(M9+N10*100))))</f>
        <v/>
      </c>
      <c r="N11" s="98"/>
      <c r="O11" s="98"/>
      <c r="P11" s="98"/>
      <c r="Q11" s="98"/>
      <c r="R11" s="98" t="str">
        <f>IF(R9="OFF","OFF",IF(R12&gt;(R9+S10*100),"No Way",IF(R9="","",SUM(R9+S10*100))))</f>
        <v/>
      </c>
      <c r="S11" s="98"/>
      <c r="T11" s="98"/>
      <c r="U11" s="98"/>
      <c r="V11" s="98"/>
      <c r="W11" s="98" t="str">
        <f>IF(W9="OFF","OFF",IF(W12&gt;(W9+X10*100),"No Way",IF(W9="","",SUM(W9+X10*100))))</f>
        <v/>
      </c>
      <c r="X11" s="98"/>
      <c r="Y11" s="98"/>
      <c r="Z11" s="98"/>
      <c r="AA11" s="98"/>
      <c r="AB11" s="98" t="str">
        <f>IF(AB9="OFF","OFF",IF(AB12&gt;(AB9+AC10*100),"No Way",IF(AB9="","",SUM(AB9+AC10*100))))</f>
        <v/>
      </c>
      <c r="AC11" s="98"/>
      <c r="AD11" s="98"/>
      <c r="AE11" s="98"/>
      <c r="AF11" s="98"/>
      <c r="AG11" s="98" t="str">
        <f t="shared" ref="AG11" si="0">IF(AG9="OFF","OFF",IF(AG12&gt;(AG9+AH10*100),"No Way",IF(AG9="","",SUM(AG9+AH10*100))))</f>
        <v/>
      </c>
      <c r="AH11" s="98"/>
      <c r="AI11" s="98"/>
      <c r="AJ11" s="98"/>
      <c r="AK11" s="98"/>
      <c r="AL11" s="98" t="str">
        <f t="shared" ref="AL11" si="1">IF(AL9="OFF","OFF",IF(AL12&gt;(AL9+AM10*100),"No Way",IF(AL9="","",SUM(AL9+AM10*100))))</f>
        <v/>
      </c>
      <c r="AM11" s="98"/>
      <c r="AN11" s="98"/>
      <c r="AO11" s="98"/>
      <c r="AP11" s="98"/>
      <c r="AQ11" s="98" t="str">
        <f t="shared" ref="AQ11" si="2">IF(AQ9="OFF","OFF",IF(AQ12&gt;(AQ9+AR10*100),"No Way",IF(AQ9="","",SUM(AQ9+AR10*100))))</f>
        <v/>
      </c>
      <c r="AR11" s="98"/>
      <c r="AS11" s="98"/>
      <c r="AT11" s="98"/>
      <c r="AU11" s="100"/>
      <c r="AV11" s="19"/>
      <c r="AY11" s="4"/>
    </row>
    <row r="12" spans="1:51" ht="21.95" customHeight="1" thickBot="1" x14ac:dyDescent="0.25">
      <c r="A12" s="44" t="s">
        <v>11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6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6"/>
      <c r="AV12" s="19"/>
      <c r="AY12" s="4"/>
    </row>
    <row r="13" spans="1:51" ht="21.95" customHeight="1" thickTop="1" x14ac:dyDescent="0.2">
      <c r="A13" s="56" t="s">
        <v>12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M13" s="94">
        <f>IF($AS$5="OFF",0,IF($AP$5="OFF",$AS$5,IF($AM$5="Off",SUM($AP$5,$AS$5),IF($AJ$5="OFF",SUM($AM$5:$AS$5),IF($AG$5="Off",SUM($AJ$5:$AS$5),(SUM($AG$5:$AS$5,)))))))</f>
        <v>0</v>
      </c>
      <c r="N13" s="94"/>
      <c r="O13" s="94"/>
      <c r="P13" s="94"/>
      <c r="Q13" s="94"/>
      <c r="R13" s="94">
        <f>IF($M$9="OFF",0,IF($AS$5="OFF",$N$14,IF($AP$5="Off",SUM($N$14,$AS$5),IF($AM$5="OFF",SUM($AP$5,$AS$5,$N$14),IF($AJ$5="Off",SUM($AM$5,$AP$5,$AS$5,$N$14),(SUM($AG$5,$AM$5,$AP$5,$AS$5,$N$14)))))))</f>
        <v>0</v>
      </c>
      <c r="S13" s="94"/>
      <c r="T13" s="94"/>
      <c r="U13" s="94"/>
      <c r="V13" s="94"/>
      <c r="W13" s="94">
        <f>IF($R$9="OFF",0,IF($M$9="OFF",$S$14,IF($AS$5="Off",SUM($N$14,S14),IF($AP$5="OFF",SUM($AS$5,$N$14,S14),IF($AM$5="Off",SUM($AP$5,$AS$5,$N$14,S14),(SUM($AM$5,$AP$5,$AS$5,$N$14,S14)))))))</f>
        <v>0</v>
      </c>
      <c r="X13" s="94"/>
      <c r="Y13" s="94"/>
      <c r="Z13" s="94"/>
      <c r="AA13" s="94"/>
      <c r="AB13" s="94">
        <f>IF(W$9="OFF",0,IF(R$9="OFF",X$14,IF(M$9="Off",SUM(S$14,X14),IF(AS$5="OFF",SUM(N$14,S$14,X14),IF(AP$5="Off",SUM(AS$5,N$14,S$14,X14),(SUM(AP$5,AS$5,N$14,S$14,X14)))))))</f>
        <v>0</v>
      </c>
      <c r="AC13" s="94"/>
      <c r="AD13" s="94"/>
      <c r="AE13" s="94"/>
      <c r="AF13" s="94"/>
      <c r="AG13" s="94">
        <f>IF(AB$9="OFF",0,IF(W$9="OFF",AC$14,IF(R$9="Off",SUM(X$14,AC14),IF(M$9="OFF",SUM(S$14,X$14,AC14),IF(AS$5="Off",SUM(N$14,S$14,X$14,AC14),(SUM(AS$5,N$14,S$14,X$14,AC14)))))))</f>
        <v>0</v>
      </c>
      <c r="AH13" s="94"/>
      <c r="AI13" s="94"/>
      <c r="AJ13" s="94"/>
      <c r="AK13" s="94"/>
      <c r="AL13" s="94">
        <f>IF(AG$9="OFF",0,IF(AB$9="OFF",AH$14,IF(W$9="Off",SUM(AC$14,AH14),IF(R$9="OFF",SUM(X$14,AC$14,AH14),IF(M$9="Off",SUM(S$14,X$14,AC$14,AH14),(SUM(N$14,S$14,X$14,AC$14,AH14)))))))</f>
        <v>0</v>
      </c>
      <c r="AM13" s="94"/>
      <c r="AN13" s="94"/>
      <c r="AO13" s="94"/>
      <c r="AP13" s="94"/>
      <c r="AQ13" s="94">
        <f>IF(AL$9="OFF",0,IF(AG$9="OFF",AM$14,IF(AB$9="Off",SUM(AH$14,AM14),IF(W$9="OFF",SUM(AC$14,AH$14,AM14),IF(R$9="Off",SUM(X$14,AC$14,AH$14,AM14),(SUM(S$14,X$14,AC$14,AH$14,AM14)))))))</f>
        <v>0</v>
      </c>
      <c r="AR13" s="94"/>
      <c r="AS13" s="94"/>
      <c r="AT13" s="94"/>
      <c r="AU13" s="97"/>
      <c r="AV13" s="19"/>
      <c r="AY13" s="4"/>
    </row>
    <row r="14" spans="1:51" ht="21.95" customHeight="1" x14ac:dyDescent="0.2">
      <c r="A14" s="49" t="s">
        <v>13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1"/>
      <c r="M14" s="2" t="s">
        <v>3</v>
      </c>
      <c r="N14" s="41"/>
      <c r="O14" s="41"/>
      <c r="P14" s="41"/>
      <c r="Q14" s="41"/>
      <c r="R14" s="2" t="s">
        <v>3</v>
      </c>
      <c r="S14" s="41"/>
      <c r="T14" s="41"/>
      <c r="U14" s="41"/>
      <c r="V14" s="41"/>
      <c r="W14" s="2" t="s">
        <v>3</v>
      </c>
      <c r="X14" s="41"/>
      <c r="Y14" s="41"/>
      <c r="Z14" s="41"/>
      <c r="AA14" s="41"/>
      <c r="AB14" s="2" t="s">
        <v>3</v>
      </c>
      <c r="AC14" s="41"/>
      <c r="AD14" s="41"/>
      <c r="AE14" s="41"/>
      <c r="AF14" s="41"/>
      <c r="AG14" s="2" t="s">
        <v>3</v>
      </c>
      <c r="AH14" s="41"/>
      <c r="AI14" s="41"/>
      <c r="AJ14" s="41"/>
      <c r="AK14" s="41"/>
      <c r="AL14" s="2" t="s">
        <v>3</v>
      </c>
      <c r="AM14" s="41"/>
      <c r="AN14" s="41"/>
      <c r="AO14" s="41"/>
      <c r="AP14" s="41"/>
      <c r="AQ14" s="2" t="s">
        <v>3</v>
      </c>
      <c r="AR14" s="41"/>
      <c r="AS14" s="41"/>
      <c r="AT14" s="41"/>
      <c r="AU14" s="93"/>
      <c r="AV14" s="19"/>
      <c r="AY14" s="4"/>
    </row>
    <row r="15" spans="1:51" ht="21.95" customHeight="1" thickBot="1" x14ac:dyDescent="0.25">
      <c r="A15" s="44" t="s">
        <v>14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6"/>
      <c r="M15" s="47" t="str">
        <f>IF(N14="","",IF(N14="Off","0",SUM(M13+N14)))</f>
        <v/>
      </c>
      <c r="N15" s="47"/>
      <c r="O15" s="47"/>
      <c r="P15" s="47"/>
      <c r="Q15" s="47"/>
      <c r="R15" s="47" t="str">
        <f>IF(S14="","",IF(S14="Off","0",SUM(R13+S14)))</f>
        <v/>
      </c>
      <c r="S15" s="47"/>
      <c r="T15" s="47"/>
      <c r="U15" s="47"/>
      <c r="V15" s="47"/>
      <c r="W15" s="47" t="str">
        <f>IF(X14="","",IF(X14="Off","0",SUM(W13+X14)))</f>
        <v/>
      </c>
      <c r="X15" s="47"/>
      <c r="Y15" s="47"/>
      <c r="Z15" s="47"/>
      <c r="AA15" s="47"/>
      <c r="AB15" s="47" t="str">
        <f>IF(AC14="","",IF(AC14="Off","0",SUM(AB13+AC14)))</f>
        <v/>
      </c>
      <c r="AC15" s="47"/>
      <c r="AD15" s="47"/>
      <c r="AE15" s="47"/>
      <c r="AF15" s="47"/>
      <c r="AG15" s="47" t="str">
        <f>IF(AH14="","",IF(AH14="Off","0",SUM(AG13+AH14)))</f>
        <v/>
      </c>
      <c r="AH15" s="47"/>
      <c r="AI15" s="47"/>
      <c r="AJ15" s="47"/>
      <c r="AK15" s="47"/>
      <c r="AL15" s="47" t="str">
        <f>IF(AM14="","",IF(AM14="Off","0",SUM(AL13+AM14)))</f>
        <v/>
      </c>
      <c r="AM15" s="47"/>
      <c r="AN15" s="47"/>
      <c r="AO15" s="47"/>
      <c r="AP15" s="47"/>
      <c r="AQ15" s="47" t="str">
        <f>IF(AR14="","",IF(AR14="Off","0",SUM(AQ13+AR14)))</f>
        <v/>
      </c>
      <c r="AR15" s="47"/>
      <c r="AS15" s="47"/>
      <c r="AT15" s="47"/>
      <c r="AU15" s="48"/>
      <c r="AV15" s="19"/>
    </row>
    <row r="16" spans="1:51" ht="9.9499999999999993" customHeight="1" thickTop="1" thickBot="1" x14ac:dyDescent="0.25">
      <c r="A16" s="84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</row>
    <row r="17" spans="1:54" ht="21.95" customHeight="1" thickBot="1" x14ac:dyDescent="0.25">
      <c r="A17" s="86" t="s">
        <v>6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8"/>
      <c r="M17" s="89" t="str">
        <f>IF($M$7="","",$M$7+7)</f>
        <v/>
      </c>
      <c r="N17" s="90"/>
      <c r="O17" s="90"/>
      <c r="P17" s="90"/>
      <c r="Q17" s="91"/>
      <c r="R17" s="89" t="str">
        <f>IF($M$7="","",$M$7+8)</f>
        <v/>
      </c>
      <c r="S17" s="90"/>
      <c r="T17" s="90"/>
      <c r="U17" s="90"/>
      <c r="V17" s="91"/>
      <c r="W17" s="89" t="str">
        <f>IF($M$7="","",$M$7+9)</f>
        <v/>
      </c>
      <c r="X17" s="90"/>
      <c r="Y17" s="90"/>
      <c r="Z17" s="90"/>
      <c r="AA17" s="91"/>
      <c r="AB17" s="89" t="str">
        <f>IF($M$7="","",$M$7+10)</f>
        <v/>
      </c>
      <c r="AC17" s="90"/>
      <c r="AD17" s="90"/>
      <c r="AE17" s="90"/>
      <c r="AF17" s="91"/>
      <c r="AG17" s="89" t="str">
        <f>IF($M$7="","",$M$7+11)</f>
        <v/>
      </c>
      <c r="AH17" s="90"/>
      <c r="AI17" s="90"/>
      <c r="AJ17" s="90"/>
      <c r="AK17" s="91"/>
      <c r="AL17" s="89" t="str">
        <f>IF($M$7="","",$M$7+12)</f>
        <v/>
      </c>
      <c r="AM17" s="90"/>
      <c r="AN17" s="90"/>
      <c r="AO17" s="90"/>
      <c r="AP17" s="91"/>
      <c r="AQ17" s="89" t="str">
        <f>IF($M$7="","",$M$7+13)</f>
        <v/>
      </c>
      <c r="AR17" s="90"/>
      <c r="AS17" s="90"/>
      <c r="AT17" s="90"/>
      <c r="AU17" s="92"/>
      <c r="AV17" s="19"/>
    </row>
    <row r="18" spans="1:54" ht="21.95" customHeight="1" x14ac:dyDescent="0.2">
      <c r="A18" s="49" t="s">
        <v>9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1"/>
      <c r="M18" s="77" t="str">
        <f>IF(M17="","",IF(ISTEXT(AQ12),"",IF(AQ9="OFF","When Ever",IF(AND(M19&lt;SUM(AQ12+1000)-2400,M19&lt;&gt;""),"Too Early",IF(AQ12="","",SUM(AQ12+1000)-2400)))))</f>
        <v/>
      </c>
      <c r="N18" s="77"/>
      <c r="O18" s="77"/>
      <c r="P18" s="77"/>
      <c r="Q18" s="77"/>
      <c r="R18" s="78" t="str">
        <f>IF(R17="","",IF(ISTEXT(M22),"",IF(M19="OFF","When Ever",IF(AND(R19&lt;SUM(M22+1000)-2400,R19&lt;&gt;""),"Too Early",IF(M22="","",SUM(M22+1000)-2400)))))</f>
        <v/>
      </c>
      <c r="S18" s="79"/>
      <c r="T18" s="79"/>
      <c r="U18" s="79"/>
      <c r="V18" s="80"/>
      <c r="W18" s="81" t="str">
        <f>IF(W17="","",IF(ISTEXT(R22),"",IF(R19="OFF","When Ever",IF(AND(W19&lt;SUM(R22+1000)-2400,W19&lt;&gt;""),"Too Early",IF(R22="","",SUM(R22+1000)-2400)))))</f>
        <v/>
      </c>
      <c r="X18" s="81"/>
      <c r="Y18" s="81"/>
      <c r="Z18" s="81"/>
      <c r="AA18" s="81"/>
      <c r="AB18" s="81" t="str">
        <f>IF(AB17="","",IF(ISTEXT(W22),"",IF(W19="OFF","When Ever",IF(AND(AB19&lt;SUM(W22+1000)-2400,AB19&lt;&gt;""),"Too Early",IF(W22="","",SUM(W22+1000)-2400)))))</f>
        <v/>
      </c>
      <c r="AC18" s="81"/>
      <c r="AD18" s="81"/>
      <c r="AE18" s="81"/>
      <c r="AF18" s="81"/>
      <c r="AG18" s="78" t="str">
        <f>IF(AG17="","",IF(ISTEXT(AB22),"",IF(AB19="OFF","When Ever",IF(AND(AG19&lt;SUM(AB22+1000)-2400,AG19&lt;&gt;""),"Too Early",IF(AB22="","",SUM(AB22+1000)-2400)))))</f>
        <v/>
      </c>
      <c r="AH18" s="79"/>
      <c r="AI18" s="79"/>
      <c r="AJ18" s="79"/>
      <c r="AK18" s="80"/>
      <c r="AL18" s="81" t="str">
        <f>IF(AL17="","",IF(ISTEXT(AG22),"",IF(AG19="OFF","When Ever",IF(AND(AL19&lt;SUM(AG22+1000)-2400,AL19&lt;&gt;""),"Too Early",IF(AG22="","",SUM(AG22+1000)-2400)))))</f>
        <v/>
      </c>
      <c r="AM18" s="81"/>
      <c r="AN18" s="81"/>
      <c r="AO18" s="81"/>
      <c r="AP18" s="81"/>
      <c r="AQ18" s="81" t="str">
        <f>IF(AQ17="","",IF(ISTEXT(AL22),"",IF(AL19="OFF","When Ever",IF(AND(AQ19&lt;SUM(AL22+1000)-2400,AQ19&lt;&gt;""),"Too Early",IF(AL22="","",SUM(AL22+1000)-2400)))))</f>
        <v/>
      </c>
      <c r="AR18" s="81"/>
      <c r="AS18" s="81"/>
      <c r="AT18" s="81"/>
      <c r="AU18" s="82"/>
      <c r="AV18" s="19"/>
      <c r="AY18" s="5"/>
    </row>
    <row r="19" spans="1:54" ht="21.95" customHeight="1" x14ac:dyDescent="0.2">
      <c r="A19" s="49" t="s">
        <v>10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1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83"/>
      <c r="AV19" s="19"/>
      <c r="AY19" s="5"/>
    </row>
    <row r="20" spans="1:54" ht="15.95" customHeight="1" x14ac:dyDescent="0.2">
      <c r="A20" s="73" t="s">
        <v>7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3" t="s">
        <v>3</v>
      </c>
      <c r="N20" s="70">
        <v>14</v>
      </c>
      <c r="O20" s="70"/>
      <c r="P20" s="63" t="s">
        <v>22</v>
      </c>
      <c r="Q20" s="75"/>
      <c r="R20" s="3" t="s">
        <v>3</v>
      </c>
      <c r="S20" s="70">
        <v>14</v>
      </c>
      <c r="T20" s="71"/>
      <c r="U20" s="63" t="s">
        <v>22</v>
      </c>
      <c r="V20" s="69"/>
      <c r="W20" s="3" t="s">
        <v>3</v>
      </c>
      <c r="X20" s="70">
        <v>14</v>
      </c>
      <c r="Y20" s="71"/>
      <c r="Z20" s="63" t="s">
        <v>22</v>
      </c>
      <c r="AA20" s="69"/>
      <c r="AB20" s="3" t="s">
        <v>3</v>
      </c>
      <c r="AC20" s="70">
        <v>14</v>
      </c>
      <c r="AD20" s="71"/>
      <c r="AE20" s="63" t="s">
        <v>22</v>
      </c>
      <c r="AF20" s="69"/>
      <c r="AG20" s="3" t="s">
        <v>3</v>
      </c>
      <c r="AH20" s="70">
        <v>14</v>
      </c>
      <c r="AI20" s="71"/>
      <c r="AJ20" s="63" t="s">
        <v>22</v>
      </c>
      <c r="AK20" s="69"/>
      <c r="AL20" s="3" t="s">
        <v>3</v>
      </c>
      <c r="AM20" s="70">
        <v>14</v>
      </c>
      <c r="AN20" s="71"/>
      <c r="AO20" s="63" t="s">
        <v>22</v>
      </c>
      <c r="AP20" s="72"/>
      <c r="AQ20" s="3" t="s">
        <v>3</v>
      </c>
      <c r="AR20" s="70">
        <v>14</v>
      </c>
      <c r="AS20" s="71"/>
      <c r="AT20" s="63" t="s">
        <v>22</v>
      </c>
      <c r="AU20" s="64"/>
      <c r="AV20" s="19"/>
      <c r="AY20" s="5"/>
    </row>
    <row r="21" spans="1:54" ht="21.95" customHeight="1" x14ac:dyDescent="0.2">
      <c r="A21" s="49" t="s">
        <v>8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1"/>
      <c r="M21" s="65" t="str">
        <f>IF(M19="OFF","OFF",IF(M22&gt;(M19+N20*100),"No Way",IF(M19="","",SUM(M19+N20*100))))</f>
        <v/>
      </c>
      <c r="N21" s="66"/>
      <c r="O21" s="66"/>
      <c r="P21" s="66"/>
      <c r="Q21" s="67"/>
      <c r="R21" s="65" t="str">
        <f>IF(R19="OFF","OFF",IF(R22&gt;(R19+S20*100),"No Way",IF(R19="","",SUM(R19+S20*100))))</f>
        <v/>
      </c>
      <c r="S21" s="66"/>
      <c r="T21" s="66"/>
      <c r="U21" s="66"/>
      <c r="V21" s="67"/>
      <c r="W21" s="65" t="str">
        <f>IF(W19="OFF","OFF",IF(W22&gt;(W19+X20*100),"No Way",IF(W19="","",SUM(W19+X20*100))))</f>
        <v/>
      </c>
      <c r="X21" s="66"/>
      <c r="Y21" s="66"/>
      <c r="Z21" s="66"/>
      <c r="AA21" s="67"/>
      <c r="AB21" s="65" t="str">
        <f>IF(AB19="OFF","OFF",IF(AB22&gt;(AB19+AC20*100),"No Way",IF(AB19="","",SUM(AB19+AC20*100))))</f>
        <v/>
      </c>
      <c r="AC21" s="66"/>
      <c r="AD21" s="66"/>
      <c r="AE21" s="66"/>
      <c r="AF21" s="67"/>
      <c r="AG21" s="65" t="str">
        <f>IF(AG19="OFF","OFF",IF(AG22&gt;(AG19+AH20*100),"No Way",IF(AG19="","",SUM(AG19+AH20*100))))</f>
        <v/>
      </c>
      <c r="AH21" s="66"/>
      <c r="AI21" s="66"/>
      <c r="AJ21" s="66"/>
      <c r="AK21" s="67"/>
      <c r="AL21" s="65" t="str">
        <f>IF(AL19="OFF","OFF",IF(AL22&gt;(AL19+AM20*100),"No Way",IF(AL19="","",SUM(AL19+AM20*100))))</f>
        <v/>
      </c>
      <c r="AM21" s="66"/>
      <c r="AN21" s="66"/>
      <c r="AO21" s="66"/>
      <c r="AP21" s="67"/>
      <c r="AQ21" s="65" t="str">
        <f>IF(AQ19="OFF","OFF",IF(AQ22&gt;(AQ19+AR20*100),"No Way",IF(AQ19="","",SUM(AQ19+AR20*100))))</f>
        <v/>
      </c>
      <c r="AR21" s="66"/>
      <c r="AS21" s="66"/>
      <c r="AT21" s="66"/>
      <c r="AU21" s="68"/>
      <c r="AV21" s="19"/>
      <c r="AY21" s="5"/>
    </row>
    <row r="22" spans="1:54" ht="21.95" customHeight="1" thickBot="1" x14ac:dyDescent="0.25">
      <c r="A22" s="44" t="s">
        <v>11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6"/>
      <c r="M22" s="52"/>
      <c r="N22" s="53"/>
      <c r="O22" s="53"/>
      <c r="P22" s="53"/>
      <c r="Q22" s="54"/>
      <c r="R22" s="52"/>
      <c r="S22" s="53"/>
      <c r="T22" s="53"/>
      <c r="U22" s="53"/>
      <c r="V22" s="54"/>
      <c r="W22" s="52"/>
      <c r="X22" s="53"/>
      <c r="Y22" s="53"/>
      <c r="Z22" s="53"/>
      <c r="AA22" s="54"/>
      <c r="AB22" s="52"/>
      <c r="AC22" s="53"/>
      <c r="AD22" s="53"/>
      <c r="AE22" s="53"/>
      <c r="AF22" s="54"/>
      <c r="AG22" s="52"/>
      <c r="AH22" s="53"/>
      <c r="AI22" s="53"/>
      <c r="AJ22" s="53"/>
      <c r="AK22" s="54"/>
      <c r="AL22" s="52"/>
      <c r="AM22" s="53"/>
      <c r="AN22" s="53"/>
      <c r="AO22" s="53"/>
      <c r="AP22" s="54"/>
      <c r="AQ22" s="52"/>
      <c r="AR22" s="53"/>
      <c r="AS22" s="53"/>
      <c r="AT22" s="53"/>
      <c r="AU22" s="55"/>
      <c r="AV22" s="19"/>
      <c r="AY22" s="5"/>
    </row>
    <row r="23" spans="1:54" ht="21.95" customHeight="1" thickTop="1" x14ac:dyDescent="0.2">
      <c r="A23" s="56" t="s">
        <v>12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8"/>
      <c r="M23" s="59">
        <f>IF(AQ$9="OFF",0,IF(AL$9="OFF",AR$14,IF(AG9="Off",SUM(AM$14,AR14),IF(AB9="OFF",SUM(AH14,AM$14,AR14),IF(W9="Off",SUM(X14,AC14,AH$14,AM14),(SUM(X14,AC14,AH14,AM$14,AR14)))))))</f>
        <v>0</v>
      </c>
      <c r="N23" s="60"/>
      <c r="O23" s="60"/>
      <c r="P23" s="60"/>
      <c r="Q23" s="61"/>
      <c r="R23" s="59">
        <f>IF(M$19="OFF",0,IF(AQ$9="OFF",N$24,IF(AL9="Off",SUM(AR$14,N24),IF(AG9="OFF",SUM(AM14,AR$14,N24),IF(AB9="Off",SUM(N24,AH14,AM$14,AR14),(SUM(AC14,AH14,AM14,AR$14,N24)))))))</f>
        <v>0</v>
      </c>
      <c r="S23" s="60"/>
      <c r="T23" s="60"/>
      <c r="U23" s="60"/>
      <c r="V23" s="61"/>
      <c r="W23" s="59">
        <f>IF(R$19="OFF",0,IF(M19="OFF",S$24,IF(AQ9="Off",SUM(N24,S24),IF(AL9="OFF",SUM(AR14,N24,S24),IF(AG9="Off",SUM(S24,N24,AR$14,AM14),(SUM(AH14,AM14,AR14,N24,S24)))))))</f>
        <v>0</v>
      </c>
      <c r="X23" s="60"/>
      <c r="Y23" s="60"/>
      <c r="Z23" s="60"/>
      <c r="AA23" s="61"/>
      <c r="AB23" s="59">
        <f>IF(W$19="OFF",0,IF(R19="OFF",X$24,IF(M19="Off",SUM(S24,X24),IF(AQ9="OFF",SUM(N24,S24,X24),IF(AL9="Off",SUM(X24,S24,N24,AR14),(SUM(AM14,AR14,N24,S24,X24)))))))</f>
        <v>0</v>
      </c>
      <c r="AC23" s="60"/>
      <c r="AD23" s="60"/>
      <c r="AE23" s="60"/>
      <c r="AF23" s="61"/>
      <c r="AG23" s="59">
        <f>IF(AB$19="OFF",0,IF(W19="OFF",AC$24,IF(R19="Off",SUM(X24,AC24),IF(M19="OFF",SUM(S24,X24,AC24),IF(AQ9="Off",SUM(AC24,X24,S24,N24),(SUM(AR14,N24,S24,X24,AC24)))))))</f>
        <v>0</v>
      </c>
      <c r="AH23" s="60"/>
      <c r="AI23" s="60"/>
      <c r="AJ23" s="60"/>
      <c r="AK23" s="61"/>
      <c r="AL23" s="59">
        <f>IF(AG$19="OFF",0,IF(AB19="OFF",AH$24,IF(W19="Off",SUM(AC24,AH24),IF(R19="OFF",SUM(X24,AC24,AH24),IF(AV9="Off",SUM(AH24,AC24,X24,S24),(SUM(AW14,S24,X24,AC24,AH24)))))))</f>
        <v>0</v>
      </c>
      <c r="AM23" s="60"/>
      <c r="AN23" s="60"/>
      <c r="AO23" s="60"/>
      <c r="AP23" s="61"/>
      <c r="AQ23" s="59">
        <f>IF(AL$19="OFF",0,IF(AG19="OFF",AM$24,IF(AB19="Off",SUM(AH24,AM24),IF(W19="OFF",SUM(AC24,AH24,AM24),IF(R19="Off",SUM(AM24,AH24,AC24,X24),(SUM(S24,X24,AC24,AH24,AM24)))))))</f>
        <v>0</v>
      </c>
      <c r="AR23" s="60"/>
      <c r="AS23" s="60"/>
      <c r="AT23" s="60"/>
      <c r="AU23" s="62"/>
      <c r="AV23" s="19"/>
      <c r="AY23" s="5"/>
    </row>
    <row r="24" spans="1:54" ht="21.95" customHeight="1" x14ac:dyDescent="0.2">
      <c r="A24" s="49" t="s">
        <v>13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1"/>
      <c r="M24" s="16" t="s">
        <v>3</v>
      </c>
      <c r="N24" s="41"/>
      <c r="O24" s="42"/>
      <c r="P24" s="42"/>
      <c r="Q24" s="42"/>
      <c r="R24" s="16" t="s">
        <v>3</v>
      </c>
      <c r="S24" s="41"/>
      <c r="T24" s="42"/>
      <c r="U24" s="42"/>
      <c r="V24" s="42"/>
      <c r="W24" s="16" t="s">
        <v>3</v>
      </c>
      <c r="X24" s="41"/>
      <c r="Y24" s="42"/>
      <c r="Z24" s="42"/>
      <c r="AA24" s="42"/>
      <c r="AB24" s="16" t="s">
        <v>3</v>
      </c>
      <c r="AC24" s="41"/>
      <c r="AD24" s="42"/>
      <c r="AE24" s="42"/>
      <c r="AF24" s="42"/>
      <c r="AG24" s="16" t="s">
        <v>3</v>
      </c>
      <c r="AH24" s="41"/>
      <c r="AI24" s="42"/>
      <c r="AJ24" s="42"/>
      <c r="AK24" s="42"/>
      <c r="AL24" s="16" t="s">
        <v>3</v>
      </c>
      <c r="AM24" s="41"/>
      <c r="AN24" s="42"/>
      <c r="AO24" s="42"/>
      <c r="AP24" s="42"/>
      <c r="AQ24" s="16" t="s">
        <v>3</v>
      </c>
      <c r="AR24" s="41"/>
      <c r="AS24" s="42"/>
      <c r="AT24" s="42"/>
      <c r="AU24" s="43"/>
      <c r="AV24" s="19"/>
      <c r="AY24" s="5"/>
      <c r="BB24" s="11"/>
    </row>
    <row r="25" spans="1:54" ht="21.95" customHeight="1" thickBot="1" x14ac:dyDescent="0.25">
      <c r="A25" s="44" t="s">
        <v>14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6"/>
      <c r="M25" s="47" t="str">
        <f>IF(N24="","",IF(N24="Off","0",SUM(M23+N24)))</f>
        <v/>
      </c>
      <c r="N25" s="47"/>
      <c r="O25" s="47"/>
      <c r="P25" s="47"/>
      <c r="Q25" s="47"/>
      <c r="R25" s="47" t="str">
        <f>IF(S24="","",IF(S24="Off","0",SUM(R23+S24)))</f>
        <v/>
      </c>
      <c r="S25" s="47"/>
      <c r="T25" s="47"/>
      <c r="U25" s="47"/>
      <c r="V25" s="47"/>
      <c r="W25" s="47" t="str">
        <f>IF(X24="","",IF(X24="Off","0",SUM(W23+X24)))</f>
        <v/>
      </c>
      <c r="X25" s="47"/>
      <c r="Y25" s="47"/>
      <c r="Z25" s="47"/>
      <c r="AA25" s="47"/>
      <c r="AB25" s="47" t="str">
        <f>IF(AC24="","",IF(AC24="Off","0",SUM(AB23+AC24)))</f>
        <v/>
      </c>
      <c r="AC25" s="47"/>
      <c r="AD25" s="47"/>
      <c r="AE25" s="47"/>
      <c r="AF25" s="47"/>
      <c r="AG25" s="47" t="str">
        <f>IF(AH24="","",IF(AH24="Off","0",SUM(AG23+AH24)))</f>
        <v/>
      </c>
      <c r="AH25" s="47"/>
      <c r="AI25" s="47"/>
      <c r="AJ25" s="47"/>
      <c r="AK25" s="47"/>
      <c r="AL25" s="47" t="str">
        <f>IF(AM24="","",IF(AM24="Off","0",SUM(AL23+AM24)))</f>
        <v/>
      </c>
      <c r="AM25" s="47"/>
      <c r="AN25" s="47"/>
      <c r="AO25" s="47"/>
      <c r="AP25" s="47"/>
      <c r="AQ25" s="47" t="str">
        <f>IF(AR24="","",IF(AR24="Off","0",SUM(AQ23+AR24)))</f>
        <v/>
      </c>
      <c r="AR25" s="47"/>
      <c r="AS25" s="47"/>
      <c r="AT25" s="47"/>
      <c r="AU25" s="48"/>
      <c r="AV25" s="19"/>
    </row>
    <row r="26" spans="1:54" ht="6.95" hidden="1" customHeight="1" x14ac:dyDescent="0.2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</row>
    <row r="27" spans="1:54" s="1" customFormat="1" ht="20.100000000000001" customHeight="1" thickTop="1" x14ac:dyDescent="0.3">
      <c r="A27" s="33" t="s">
        <v>15</v>
      </c>
      <c r="B27" s="34"/>
      <c r="C27" s="34"/>
      <c r="D27" s="34"/>
      <c r="E27" s="34"/>
      <c r="F27" s="34"/>
      <c r="G27" s="35">
        <v>0.33333333333333331</v>
      </c>
      <c r="H27" s="23"/>
      <c r="I27" s="36" t="s">
        <v>0</v>
      </c>
      <c r="J27" s="37"/>
      <c r="K27" s="37"/>
      <c r="L27" s="22" t="s">
        <v>16</v>
      </c>
      <c r="M27" s="22"/>
      <c r="N27" s="22"/>
      <c r="O27" s="22"/>
      <c r="P27" s="22"/>
      <c r="Q27" s="22"/>
      <c r="R27" s="38">
        <v>14</v>
      </c>
      <c r="S27" s="39"/>
      <c r="T27" s="40" t="s">
        <v>0</v>
      </c>
      <c r="U27" s="34"/>
      <c r="V27" s="34"/>
      <c r="W27" s="22" t="s">
        <v>17</v>
      </c>
      <c r="X27" s="23"/>
      <c r="Y27" s="23"/>
      <c r="Z27" s="23"/>
      <c r="AA27" s="23"/>
      <c r="AB27" s="23"/>
      <c r="AC27" s="23"/>
      <c r="AD27" s="38">
        <v>10</v>
      </c>
      <c r="AE27" s="39"/>
      <c r="AF27" s="40" t="s">
        <v>0</v>
      </c>
      <c r="AG27" s="33"/>
      <c r="AH27" s="33"/>
      <c r="AI27" s="33"/>
      <c r="AJ27" s="22" t="s">
        <v>18</v>
      </c>
      <c r="AK27" s="23"/>
      <c r="AL27" s="23"/>
      <c r="AM27" s="23"/>
      <c r="AN27" s="23"/>
      <c r="AO27" s="23"/>
      <c r="AP27" s="23"/>
      <c r="AQ27" s="24" t="s">
        <v>1</v>
      </c>
      <c r="AR27" s="24"/>
      <c r="AS27" s="24"/>
      <c r="AT27" s="24"/>
      <c r="AU27" s="24"/>
    </row>
    <row r="28" spans="1:54" ht="2.1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</row>
    <row r="29" spans="1:54" ht="38.25" customHeight="1" x14ac:dyDescent="0.2">
      <c r="A29" s="27" t="s">
        <v>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</row>
    <row r="30" spans="1:54" ht="23.25" customHeight="1" x14ac:dyDescent="0.2">
      <c r="A30" s="28" t="s">
        <v>25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0"/>
      <c r="AB30" s="20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29" t="s">
        <v>26</v>
      </c>
      <c r="AQ30" s="30"/>
      <c r="AR30" s="30"/>
      <c r="AS30" s="30"/>
      <c r="AT30" s="30"/>
      <c r="AU30" s="30"/>
    </row>
    <row r="31" spans="1:54" ht="15.95" customHeight="1" x14ac:dyDescent="0.2">
      <c r="A31" s="21" t="s">
        <v>27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</row>
    <row r="32" spans="1:54" ht="15.95" customHeight="1" x14ac:dyDescent="0.2"/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  <row r="41" ht="15.95" customHeight="1" x14ac:dyDescent="0.2"/>
  </sheetData>
  <sheetProtection algorithmName="SHA-512" hashValue="2IAm0qFhghaPpPxqpaECt4kbc9WNYch/9sA+IPI3UYH7CFcJzibujCbwVPs3w1tmW9WaIujkhRZljSNxSHNi2w==" saltValue="njG8OUIglIp/4DGCkYw1gA==" spinCount="100000" sheet="1" selectLockedCells="1"/>
  <mergeCells count="207">
    <mergeCell ref="J4:J5"/>
    <mergeCell ref="T4:AF4"/>
    <mergeCell ref="AG4:AI4"/>
    <mergeCell ref="AJ4:AL4"/>
    <mergeCell ref="AM4:AO4"/>
    <mergeCell ref="AP4:AR4"/>
    <mergeCell ref="A1:AU1"/>
    <mergeCell ref="A2:F2"/>
    <mergeCell ref="G2:AA2"/>
    <mergeCell ref="AB2:AK2"/>
    <mergeCell ref="AL2:AU2"/>
    <mergeCell ref="AG3:AI3"/>
    <mergeCell ref="AJ3:AL3"/>
    <mergeCell ref="AM3:AO3"/>
    <mergeCell ref="AP3:AR3"/>
    <mergeCell ref="AS3:AU3"/>
    <mergeCell ref="AS4:AU4"/>
    <mergeCell ref="M5:Q6"/>
    <mergeCell ref="Y5:AF5"/>
    <mergeCell ref="AG5:AI5"/>
    <mergeCell ref="AJ5:AL5"/>
    <mergeCell ref="AM5:AO5"/>
    <mergeCell ref="AP5:AR5"/>
    <mergeCell ref="AS5:AU5"/>
    <mergeCell ref="R6:T6"/>
    <mergeCell ref="AD6:AF6"/>
    <mergeCell ref="AG6:AI6"/>
    <mergeCell ref="AJ6:AL6"/>
    <mergeCell ref="AM6:AO6"/>
    <mergeCell ref="AP6:AR6"/>
    <mergeCell ref="AS6:AU6"/>
    <mergeCell ref="A7:L7"/>
    <mergeCell ref="M7:Q7"/>
    <mergeCell ref="R7:V7"/>
    <mergeCell ref="W7:AA7"/>
    <mergeCell ref="AB7:AF7"/>
    <mergeCell ref="AG7:AK7"/>
    <mergeCell ref="AL7:AP7"/>
    <mergeCell ref="AQ7:AU7"/>
    <mergeCell ref="A8:L8"/>
    <mergeCell ref="M8:Q8"/>
    <mergeCell ref="R8:V8"/>
    <mergeCell ref="W8:AA8"/>
    <mergeCell ref="AB8:AF8"/>
    <mergeCell ref="AG8:AK8"/>
    <mergeCell ref="AL8:AP8"/>
    <mergeCell ref="AQ8:AU8"/>
    <mergeCell ref="A9:L9"/>
    <mergeCell ref="M9:Q9"/>
    <mergeCell ref="R9:V9"/>
    <mergeCell ref="W9:AA9"/>
    <mergeCell ref="AB9:AF9"/>
    <mergeCell ref="AG9:AK9"/>
    <mergeCell ref="AL9:AP9"/>
    <mergeCell ref="AQ9:AU9"/>
    <mergeCell ref="AO10:AP10"/>
    <mergeCell ref="AR10:AS10"/>
    <mergeCell ref="AT10:AU10"/>
    <mergeCell ref="A11:L11"/>
    <mergeCell ref="M11:Q11"/>
    <mergeCell ref="R11:V11"/>
    <mergeCell ref="W11:AA11"/>
    <mergeCell ref="AB11:AF11"/>
    <mergeCell ref="AG11:AK11"/>
    <mergeCell ref="AL11:AP11"/>
    <mergeCell ref="Z10:AA10"/>
    <mergeCell ref="AC10:AD10"/>
    <mergeCell ref="AE10:AF10"/>
    <mergeCell ref="AH10:AI10"/>
    <mergeCell ref="AJ10:AK10"/>
    <mergeCell ref="AM10:AN10"/>
    <mergeCell ref="A10:L10"/>
    <mergeCell ref="N10:O10"/>
    <mergeCell ref="P10:Q10"/>
    <mergeCell ref="S10:T10"/>
    <mergeCell ref="U10:V10"/>
    <mergeCell ref="X10:Y10"/>
    <mergeCell ref="AQ11:AU11"/>
    <mergeCell ref="A12:L12"/>
    <mergeCell ref="M12:Q12"/>
    <mergeCell ref="R12:V12"/>
    <mergeCell ref="W12:AA12"/>
    <mergeCell ref="AB12:AF12"/>
    <mergeCell ref="AG12:AK12"/>
    <mergeCell ref="AL12:AP12"/>
    <mergeCell ref="AQ12:AU12"/>
    <mergeCell ref="AL13:AP13"/>
    <mergeCell ref="AQ13:AU13"/>
    <mergeCell ref="A14:L14"/>
    <mergeCell ref="N14:Q14"/>
    <mergeCell ref="S14:V14"/>
    <mergeCell ref="X14:AA14"/>
    <mergeCell ref="AC14:AF14"/>
    <mergeCell ref="AH14:AK14"/>
    <mergeCell ref="AM14:AP14"/>
    <mergeCell ref="AR14:AU14"/>
    <mergeCell ref="A13:L13"/>
    <mergeCell ref="M13:Q13"/>
    <mergeCell ref="R13:V13"/>
    <mergeCell ref="W13:AA13"/>
    <mergeCell ref="AB13:AF13"/>
    <mergeCell ref="AG13:AK13"/>
    <mergeCell ref="AG18:AK18"/>
    <mergeCell ref="AL18:AP18"/>
    <mergeCell ref="AQ18:AU18"/>
    <mergeCell ref="AL19:AP19"/>
    <mergeCell ref="AQ19:AU19"/>
    <mergeCell ref="AG19:AK19"/>
    <mergeCell ref="AL15:AP15"/>
    <mergeCell ref="AQ15:AU15"/>
    <mergeCell ref="A16:AU16"/>
    <mergeCell ref="A17:L17"/>
    <mergeCell ref="M17:Q17"/>
    <mergeCell ref="R17:V17"/>
    <mergeCell ref="W17:AA17"/>
    <mergeCell ref="AB17:AF17"/>
    <mergeCell ref="AG17:AK17"/>
    <mergeCell ref="AL17:AP17"/>
    <mergeCell ref="A15:L15"/>
    <mergeCell ref="M15:Q15"/>
    <mergeCell ref="R15:V15"/>
    <mergeCell ref="W15:AA15"/>
    <mergeCell ref="AB15:AF15"/>
    <mergeCell ref="AG15:AK15"/>
    <mergeCell ref="AQ17:AU17"/>
    <mergeCell ref="A19:L19"/>
    <mergeCell ref="M19:Q19"/>
    <mergeCell ref="R19:V19"/>
    <mergeCell ref="W19:AA19"/>
    <mergeCell ref="AB19:AF19"/>
    <mergeCell ref="A18:L18"/>
    <mergeCell ref="M18:Q18"/>
    <mergeCell ref="R18:V18"/>
    <mergeCell ref="W18:AA18"/>
    <mergeCell ref="AB18:AF18"/>
    <mergeCell ref="AT20:AU20"/>
    <mergeCell ref="A21:L21"/>
    <mergeCell ref="M21:Q21"/>
    <mergeCell ref="R21:V21"/>
    <mergeCell ref="W21:AA21"/>
    <mergeCell ref="AB21:AF21"/>
    <mergeCell ref="AG21:AK21"/>
    <mergeCell ref="AL21:AP21"/>
    <mergeCell ref="AQ21:AU21"/>
    <mergeCell ref="AE20:AF20"/>
    <mergeCell ref="AH20:AI20"/>
    <mergeCell ref="AJ20:AK20"/>
    <mergeCell ref="AM20:AN20"/>
    <mergeCell ref="AO20:AP20"/>
    <mergeCell ref="AR20:AS20"/>
    <mergeCell ref="A20:L20"/>
    <mergeCell ref="N20:O20"/>
    <mergeCell ref="P20:Q20"/>
    <mergeCell ref="S20:T20"/>
    <mergeCell ref="U20:V20"/>
    <mergeCell ref="X20:Y20"/>
    <mergeCell ref="Z20:AA20"/>
    <mergeCell ref="AC20:AD20"/>
    <mergeCell ref="AL22:AP22"/>
    <mergeCell ref="AQ22:AU22"/>
    <mergeCell ref="A23:L23"/>
    <mergeCell ref="M23:Q23"/>
    <mergeCell ref="R23:V23"/>
    <mergeCell ref="W23:AA23"/>
    <mergeCell ref="AB23:AF23"/>
    <mergeCell ref="AG23:AK23"/>
    <mergeCell ref="AL23:AP23"/>
    <mergeCell ref="AQ23:AU23"/>
    <mergeCell ref="A22:L22"/>
    <mergeCell ref="M22:Q22"/>
    <mergeCell ref="R22:V22"/>
    <mergeCell ref="W22:AA22"/>
    <mergeCell ref="AB22:AF22"/>
    <mergeCell ref="AG22:AK22"/>
    <mergeCell ref="AM24:AP24"/>
    <mergeCell ref="AR24:AU24"/>
    <mergeCell ref="A25:L25"/>
    <mergeCell ref="M25:Q25"/>
    <mergeCell ref="R25:V25"/>
    <mergeCell ref="W25:AA25"/>
    <mergeCell ref="AB25:AF25"/>
    <mergeCell ref="AG25:AK25"/>
    <mergeCell ref="AL25:AP25"/>
    <mergeCell ref="AQ25:AU25"/>
    <mergeCell ref="A24:L24"/>
    <mergeCell ref="N24:Q24"/>
    <mergeCell ref="S24:V24"/>
    <mergeCell ref="X24:AA24"/>
    <mergeCell ref="AC24:AF24"/>
    <mergeCell ref="AH24:AK24"/>
    <mergeCell ref="A31:AB31"/>
    <mergeCell ref="AJ27:AP27"/>
    <mergeCell ref="AQ27:AU27"/>
    <mergeCell ref="A28:AU28"/>
    <mergeCell ref="A29:AU29"/>
    <mergeCell ref="A30:Z30"/>
    <mergeCell ref="AP30:AU30"/>
    <mergeCell ref="A26:AU26"/>
    <mergeCell ref="A27:F27"/>
    <mergeCell ref="G27:H27"/>
    <mergeCell ref="I27:K27"/>
    <mergeCell ref="L27:Q27"/>
    <mergeCell ref="R27:S27"/>
    <mergeCell ref="T27:V27"/>
    <mergeCell ref="W27:AC27"/>
    <mergeCell ref="AD27:AE27"/>
    <mergeCell ref="AF27:AI27"/>
  </mergeCells>
  <conditionalFormatting sqref="M15:AU15">
    <cfRule type="colorScale" priority="2">
      <colorScale>
        <cfvo type="num" val="0"/>
        <cfvo type="num" val="42"/>
        <color rgb="FFFFFFFF"/>
        <color theme="5" tint="0.39997558519241921"/>
      </colorScale>
    </cfRule>
  </conditionalFormatting>
  <conditionalFormatting sqref="M25:AU25">
    <cfRule type="colorScale" priority="1">
      <colorScale>
        <cfvo type="num" val="0"/>
        <cfvo type="num" val="42"/>
        <color rgb="FFFFFFFB"/>
        <color rgb="FFFF845D"/>
      </colorScale>
    </cfRule>
  </conditionalFormatting>
  <printOptions horizontalCentered="1" verticalCentered="1"/>
  <pageMargins left="0" right="0" top="0" bottom="0" header="0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84E9C64CB6B147B71CF58466C5AAD3" ma:contentTypeVersion="12" ma:contentTypeDescription="Create a new document." ma:contentTypeScope="" ma:versionID="7385a96b66710b878c5039c8fcb80aef">
  <xsd:schema xmlns:xsd="http://www.w3.org/2001/XMLSchema" xmlns:xs="http://www.w3.org/2001/XMLSchema" xmlns:p="http://schemas.microsoft.com/office/2006/metadata/properties" xmlns:ns2="9cfaae7c-72d7-4574-bee5-da0a2b533dde" xmlns:ns3="f1719a4e-b5b9-4c32-8e90-eba2871f0a28" targetNamespace="http://schemas.microsoft.com/office/2006/metadata/properties" ma:root="true" ma:fieldsID="5d8cf9c3d93b1cbdac762c338e308d13" ns2:_="" ns3:_="">
    <xsd:import namespace="9cfaae7c-72d7-4574-bee5-da0a2b533dde"/>
    <xsd:import namespace="f1719a4e-b5b9-4c32-8e90-eba2871f0a2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faae7c-72d7-4574-bee5-da0a2b533d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19a4e-b5b9-4c32-8e90-eba2871f0a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C52890-A163-49F7-B980-24A468E4C5A9}"/>
</file>

<file path=customXml/itemProps2.xml><?xml version="1.0" encoding="utf-8"?>
<ds:datastoreItem xmlns:ds="http://schemas.openxmlformats.org/officeDocument/2006/customXml" ds:itemID="{C09186E1-DBD7-42C5-8AAC-43E45B7D00AA}"/>
</file>

<file path=customXml/itemProps3.xml><?xml version="1.0" encoding="utf-8"?>
<ds:datastoreItem xmlns:ds="http://schemas.openxmlformats.org/officeDocument/2006/customXml" ds:itemID="{39FFCA7B-B1C0-4B12-AC8E-AF9E9BE278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SEAT Pilot Duty-Day 2018</vt:lpstr>
    </vt:vector>
  </TitlesOfParts>
  <Company>NIFC-BLM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bgibbs</dc:creator>
  <cp:lastModifiedBy>sascherf</cp:lastModifiedBy>
  <cp:lastPrinted>2014-08-07T21:44:49Z</cp:lastPrinted>
  <dcterms:created xsi:type="dcterms:W3CDTF">2004-03-10T18:31:29Z</dcterms:created>
  <dcterms:modified xsi:type="dcterms:W3CDTF">2018-05-08T13:32:16Z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0x0101000E84E9C64CB6B147B71CF58466C5AAD3</vt:lpwstr>
  </property>
</Properties>
</file>